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647\"/>
    </mc:Choice>
  </mc:AlternateContent>
  <xr:revisionPtr revIDLastSave="0" documentId="13_ncr:1_{6B8B25C8-476D-45E3-9EE8-3D0B0D513CF0}" xr6:coauthVersionLast="47" xr6:coauthVersionMax="47" xr10:uidLastSave="{00000000-0000-0000-0000-000000000000}"/>
  <bookViews>
    <workbookView xWindow="-30" yWindow="1275" windowWidth="24015" windowHeight="14595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9-01" sheetId="4" r:id="rId4"/>
    <sheet name="ОСР 6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2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</calcChain>
</file>

<file path=xl/sharedStrings.xml><?xml version="1.0" encoding="utf-8"?>
<sst xmlns="http://schemas.openxmlformats.org/spreadsheetml/2006/main" count="222" uniqueCount="131">
  <si>
    <t>СВОДКА ЗАТРАТ</t>
  </si>
  <si>
    <t>P_0647</t>
  </si>
  <si>
    <t>(идентификатор инвестиционного проекта)</t>
  </si>
  <si>
    <t>Реконструкция КЛ-6 кВ Ф-9,25 ПС Восточная до РП-3А (протяженностью 1,63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</si>
  <si>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</si>
  <si>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</si>
  <si>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</si>
  <si>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</si>
  <si>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</si>
  <si>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</si>
  <si>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</si>
  <si>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</si>
  <si>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</si>
  <si>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</si>
  <si>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</si>
  <si>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</si>
  <si>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</si>
  <si>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</si>
  <si>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</si>
  <si>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</si>
  <si>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</si>
  <si>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</si>
  <si>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</si>
  <si>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</si>
  <si>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</si>
  <si>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</si>
  <si>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</si>
  <si>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</si>
  <si>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</si>
  <si>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</si>
  <si>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</si>
  <si>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</si>
  <si>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</si>
  <si>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</si>
  <si>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</si>
  <si>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</si>
  <si>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</si>
  <si>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</si>
  <si>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</si>
  <si>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</si>
  <si>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КЛ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</si>
  <si>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</si>
  <si>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</si>
  <si>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</si>
  <si>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</si>
  <si>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</si>
  <si>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</si>
  <si>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</si>
  <si>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</si>
  <si>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</si>
  <si>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</si>
  <si>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</si>
  <si>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</si>
  <si>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</si>
  <si>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</si>
  <si>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</si>
  <si>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</si>
  <si>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</si>
  <si>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</si>
  <si>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</si>
  <si>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</si>
  <si>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</si>
  <si>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</si>
  <si>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</si>
  <si>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</si>
  <si>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</si>
  <si>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</si>
  <si>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</si>
  <si>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</si>
  <si>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</si>
  <si>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</si>
  <si>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</si>
  <si>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</si>
  <si>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</si>
  <si>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</si>
  <si>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</si>
  <si>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</si>
  <si>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</si>
  <si>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</si>
  <si>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</si>
  <si>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</si>
  <si>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</si>
  <si>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</si>
  <si>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</si>
  <si>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</si>
  <si>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</si>
  <si>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</si>
  <si>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</si>
  <si>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</si>
  <si>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</si>
  <si>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</si>
  <si>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</si>
  <si>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</si>
  <si>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ЛС-6-02</t>
  </si>
  <si>
    <t>КЛ-6кВ</t>
  </si>
  <si>
    <t>Итого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</si>
  <si>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</si>
  <si>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</si>
  <si>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</si>
  <si>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</si>
  <si>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</si>
  <si>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</si>
  <si>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</si>
  <si>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</si>
  <si>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</si>
  <si>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</si>
  <si>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</si>
  <si>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</si>
  <si>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</si>
  <si>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</si>
  <si>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</si>
  <si>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</si>
  <si>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</si>
  <si>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</si>
  <si>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</si>
  <si>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</si>
  <si>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</si>
  <si>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</si>
  <si>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</si>
  <si>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</si>
  <si>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</si>
  <si>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</si>
  <si>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</si>
  <si>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</si>
  <si>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</si>
  <si>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</si>
  <si>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</si>
  <si>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</si>
  <si>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</si>
  <si>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 алюминиевыми жилами,с изоляцией из ПВХ ,с защитным шлангом из ПВХ пониженной горючести АВБШвнг(А) 3х120-6кВ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</si>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</sst>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4" fontId="8" fillId="0" borderId="0" xfId="4" applyNumberFormat="1" applyFont="1" applyAlignment="1">
      <alignment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22" zoomScale="90" zoomScaleNormal="90" workbookViewId="0">
      <selection activeCell="D42" sqref="D42"/>
    </sheetView>
  </sheetViews>
  <sheetFormatPr defaultColWidth="8.85546875" defaultRowHeight="15"/>
  <cols>
    <col min="1" max="1" width="10.85546875" customWidth="1"/>
    <col min="2" max="2" width="101.42578125" customWidth="1"/>
    <col min="3" max="3" width="35" customWidth="1"/>
    <col min="4" max="4" width="19" customWidth="1"/>
    <col min="9" max="9" width="13.5703125" customWidth="1"/>
  </cols>
  <sheetData>
    <row r="1" spans="1:3" ht="15.95" customHeight="1">
      <c r="A1" s="23"/>
      <c r="B1" s="23"/>
      <c r="C1" s="23"/>
    </row>
    <row r="2" spans="1:3" ht="15.95" customHeight="1">
      <c r="A2" s="24"/>
      <c r="B2" s="24"/>
      <c r="C2" s="24"/>
    </row>
    <row r="3" spans="1:3" ht="15.95" customHeight="1">
      <c r="A3" s="25"/>
      <c r="B3" s="25"/>
      <c r="C3" s="25"/>
    </row>
    <row r="4" spans="1:3" ht="15.95" customHeight="1">
      <c r="A4" s="24"/>
      <c r="B4" s="24"/>
      <c r="C4" s="24"/>
    </row>
    <row r="5" spans="1:3" ht="15.95" customHeight="1">
      <c r="A5" s="24"/>
      <c r="B5" s="24"/>
      <c r="C5" s="24"/>
    </row>
    <row r="6" spans="1:3" ht="15.95" customHeight="1">
      <c r="A6" s="24"/>
      <c r="B6" s="24"/>
      <c r="C6" s="49"/>
    </row>
    <row r="7" spans="1:3" ht="15.95" customHeight="1">
      <c r="A7" s="24"/>
      <c r="B7" s="24"/>
      <c r="C7" s="24"/>
    </row>
    <row r="8" spans="1:3" ht="15.95" customHeight="1">
      <c r="A8" s="25"/>
      <c r="B8" s="25"/>
      <c r="C8" s="25"/>
    </row>
    <row r="9" spans="1:3" ht="15.95" customHeight="1">
      <c r="A9" s="24"/>
      <c r="B9" s="24"/>
      <c r="C9" s="24"/>
    </row>
    <row r="10" spans="1:3" ht="15.95" customHeight="1">
      <c r="A10" s="24"/>
      <c r="B10" s="24"/>
      <c r="C10" s="24"/>
    </row>
    <row r="11" spans="1:3" ht="15.95" customHeight="1">
      <c r="A11" s="24"/>
      <c r="B11" s="24"/>
      <c r="C11" s="24"/>
    </row>
    <row r="12" spans="1:3" ht="15.95" customHeight="1">
      <c r="A12" s="84" t="s">
        <v>0</v>
      </c>
      <c r="B12" s="84"/>
      <c r="C12" s="84"/>
    </row>
    <row r="13" spans="1:3" ht="15.95" customHeight="1">
      <c r="A13" s="24"/>
      <c r="B13" s="24"/>
      <c r="C13" s="24"/>
    </row>
    <row r="14" spans="1:3" ht="15.95" customHeight="1">
      <c r="A14" s="24"/>
      <c r="B14" s="24"/>
      <c r="C14" s="24"/>
    </row>
    <row r="15" spans="1:3" ht="15.95" customHeight="1">
      <c r="A15" s="24"/>
      <c r="B15" s="24"/>
      <c r="C15" s="24"/>
    </row>
    <row r="16" spans="1:3" ht="20.100000000000001" customHeight="1">
      <c r="A16" s="85" t="s">
        <v>1</v>
      </c>
      <c r="B16" s="85"/>
      <c r="C16" s="85"/>
    </row>
    <row r="17" spans="1:9" ht="15.95" customHeight="1">
      <c r="A17" s="86" t="s">
        <v>2</v>
      </c>
      <c r="B17" s="86"/>
      <c r="C17" s="86"/>
    </row>
    <row r="18" spans="1:9" ht="15.95" customHeight="1">
      <c r="A18" s="24"/>
      <c r="B18" s="24"/>
      <c r="C18" s="24"/>
    </row>
    <row r="19" spans="1:9" ht="72" customHeight="1">
      <c r="A19" s="87" t="s">
        <v>3</v>
      </c>
      <c r="B19" s="87"/>
      <c r="C19" s="87"/>
    </row>
    <row r="20" spans="1:9" ht="15.95" customHeight="1">
      <c r="A20" s="86" t="s">
        <v>4</v>
      </c>
      <c r="B20" s="86"/>
      <c r="C20" s="86"/>
    </row>
    <row r="21" spans="1:9" ht="15.95" customHeight="1">
      <c r="A21" s="24"/>
      <c r="B21" s="24"/>
      <c r="C21" s="24"/>
    </row>
    <row r="22" spans="1:9" ht="15.95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9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>
      <c r="A25" s="88" t="s">
        <v>23</v>
      </c>
      <c r="B25" s="89"/>
      <c r="C25" s="90"/>
      <c r="D25" s="51"/>
      <c r="E25" s="51"/>
      <c r="F25" s="51"/>
      <c r="G25" s="52"/>
      <c r="H25" s="52"/>
      <c r="I25" s="52"/>
    </row>
    <row r="26" spans="1:9" ht="17.100000000000001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7.100000000000001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7.100000000000001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1"/>
    </row>
    <row r="29" spans="1:9" ht="17.100000000000001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81"/>
    </row>
    <row r="30" spans="1:9" ht="17.100000000000001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81"/>
    </row>
    <row r="31" spans="1:9" ht="17.100000000000001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2"/>
    </row>
    <row r="32" spans="1:9" ht="15.75">
      <c r="A32" s="50">
        <v>3</v>
      </c>
      <c r="B32" s="53" t="s">
        <v>22</v>
      </c>
      <c r="C32" s="65">
        <f>C30*I36</f>
        <v>0</v>
      </c>
      <c r="D32" s="57"/>
      <c r="E32" s="66"/>
      <c r="F32" s="67"/>
      <c r="G32" s="68">
        <v>2023</v>
      </c>
      <c r="H32" s="60">
        <v>109.096466260827</v>
      </c>
      <c r="I32" s="82"/>
    </row>
    <row r="33" spans="1:9" ht="15.75">
      <c r="A33" s="88" t="s">
        <v>130</v>
      </c>
      <c r="B33" s="89"/>
      <c r="C33" s="90"/>
      <c r="D33" s="51"/>
      <c r="E33" s="69"/>
      <c r="F33" s="70"/>
      <c r="G33" s="59">
        <v>2024</v>
      </c>
      <c r="H33" s="60">
        <v>109.113503262205</v>
      </c>
      <c r="I33" s="82"/>
    </row>
    <row r="34" spans="1:9" ht="15.75">
      <c r="A34" s="50">
        <v>1</v>
      </c>
      <c r="B34" s="53" t="s">
        <v>8</v>
      </c>
      <c r="C34" s="54"/>
      <c r="D34" s="71"/>
      <c r="E34" s="72"/>
      <c r="F34" s="73"/>
      <c r="G34" s="59">
        <v>2025</v>
      </c>
      <c r="H34" s="60">
        <v>107.81631706396399</v>
      </c>
      <c r="I34" s="83">
        <f>(H34+100)/200</f>
        <v>1.0390815853198201</v>
      </c>
    </row>
    <row r="35" spans="1:9" ht="15.75">
      <c r="A35" s="55" t="s">
        <v>10</v>
      </c>
      <c r="B35" s="53" t="s">
        <v>11</v>
      </c>
      <c r="C35" s="74">
        <f>ССР!D70+ССР!E70</f>
        <v>40001.555513756299</v>
      </c>
      <c r="D35" s="57"/>
      <c r="E35" s="72"/>
      <c r="F35" s="57"/>
      <c r="G35" s="59">
        <v>2026</v>
      </c>
      <c r="H35" s="60">
        <v>105.262896868962</v>
      </c>
      <c r="I35" s="83">
        <f>(H35+100)/200*H34/100</f>
        <v>1.1065344785145901</v>
      </c>
    </row>
    <row r="36" spans="1:9" ht="15.75">
      <c r="A36" s="55" t="s">
        <v>15</v>
      </c>
      <c r="B36" s="53" t="s">
        <v>16</v>
      </c>
      <c r="C36" s="74">
        <f>ССР!F70</f>
        <v>0</v>
      </c>
      <c r="D36" s="57"/>
      <c r="E36" s="72"/>
      <c r="F36" s="57"/>
      <c r="G36" s="59">
        <v>2027</v>
      </c>
      <c r="H36" s="60">
        <v>104.420897989339</v>
      </c>
      <c r="I36" s="83">
        <f>(H36+100)/200*H35/100*H34/100</f>
        <v>1.1599922999352299</v>
      </c>
    </row>
    <row r="37" spans="1:9" ht="15.75">
      <c r="A37" s="55" t="s">
        <v>17</v>
      </c>
      <c r="B37" s="53" t="s">
        <v>18</v>
      </c>
      <c r="C37" s="74">
        <f>ССР!G70</f>
        <v>3682.9069591736502</v>
      </c>
      <c r="D37" s="57"/>
      <c r="E37" s="72"/>
      <c r="F37" s="57"/>
      <c r="G37" s="59">
        <v>2028</v>
      </c>
      <c r="H37" s="60">
        <v>104.420897989339</v>
      </c>
      <c r="I37" s="83">
        <f>(H37+100)/200*H36/100*H35/100*H34/100</f>
        <v>1.2112743761995599</v>
      </c>
    </row>
    <row r="38" spans="1:9" ht="15.75">
      <c r="A38" s="50">
        <v>2</v>
      </c>
      <c r="B38" s="53" t="s">
        <v>19</v>
      </c>
      <c r="C38" s="74">
        <f>C35+C36+C37</f>
        <v>43684.462472929998</v>
      </c>
      <c r="D38" s="62"/>
      <c r="E38" s="66"/>
      <c r="F38" s="67"/>
      <c r="G38" s="59">
        <v>2029</v>
      </c>
      <c r="H38" s="60">
        <v>104.420897989339</v>
      </c>
      <c r="I38" s="83">
        <f>(H38+100)/200*H37/100*H36/100*H35/100*H34/100</f>
        <v>1.26482358074235</v>
      </c>
    </row>
    <row r="39" spans="1:9" ht="15.75">
      <c r="A39" s="55" t="s">
        <v>20</v>
      </c>
      <c r="B39" s="53" t="s">
        <v>21</v>
      </c>
      <c r="C39" s="61">
        <f>C38-ROUND(C38/1.2,5)</f>
        <v>7280.7437429299798</v>
      </c>
      <c r="D39" s="57"/>
      <c r="E39" s="72"/>
      <c r="F39" s="57"/>
      <c r="G39" s="51"/>
      <c r="H39" s="51"/>
      <c r="I39" s="51"/>
    </row>
    <row r="40" spans="1:9" ht="15.75">
      <c r="A40" s="50">
        <v>3</v>
      </c>
      <c r="B40" s="53" t="s">
        <v>22</v>
      </c>
      <c r="C40" s="75">
        <f>C38*I37</f>
        <v>52913.870031511367</v>
      </c>
      <c r="D40" s="57"/>
      <c r="E40" s="66"/>
      <c r="F40" s="67"/>
      <c r="G40" s="51"/>
      <c r="H40" s="51"/>
      <c r="I40" s="51"/>
    </row>
    <row r="41" spans="1:9" ht="15.75">
      <c r="A41" s="50"/>
      <c r="B41" s="53"/>
      <c r="C41" s="74"/>
      <c r="D41" s="62"/>
      <c r="E41" s="76"/>
      <c r="F41" s="57"/>
      <c r="G41" s="51"/>
      <c r="H41" s="51"/>
      <c r="I41" s="51"/>
    </row>
    <row r="42" spans="1:9" ht="15.75">
      <c r="A42" s="50"/>
      <c r="B42" s="53" t="s">
        <v>24</v>
      </c>
      <c r="C42" s="77">
        <f>C40+C32</f>
        <v>52913.870031511367</v>
      </c>
      <c r="D42" s="57"/>
      <c r="E42" s="66"/>
      <c r="F42" s="67"/>
      <c r="G42" s="51"/>
      <c r="H42" s="51"/>
      <c r="I42" s="78"/>
    </row>
    <row r="43" spans="1:9" ht="15.75">
      <c r="A43" s="52"/>
      <c r="B43" s="52"/>
      <c r="C43" s="52"/>
      <c r="D43" s="78"/>
      <c r="E43" s="51"/>
      <c r="F43" s="73"/>
      <c r="G43" s="51"/>
      <c r="H43" s="51"/>
      <c r="I43" s="51"/>
    </row>
    <row r="44" spans="1:9" ht="15.75">
      <c r="A44" s="79" t="s">
        <v>25</v>
      </c>
      <c r="B44" s="52"/>
      <c r="C44" s="52"/>
      <c r="D44" s="51"/>
      <c r="E44" s="80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1" zoomScale="90" zoomScaleNormal="90" workbookViewId="0">
      <selection activeCell="C9" sqref="C9"/>
    </sheetView>
  </sheetViews>
  <sheetFormatPr defaultColWidth="8.85546875" defaultRowHeight="15.75"/>
  <cols>
    <col min="1" max="1" width="10.85546875" style="20" customWidth="1"/>
    <col min="2" max="2" width="66.28515625" style="20" customWidth="1"/>
    <col min="3" max="3" width="66.7109375" style="20" customWidth="1"/>
    <col min="4" max="4" width="21.85546875" style="20" customWidth="1"/>
    <col min="5" max="5" width="21.140625" style="20" customWidth="1"/>
    <col min="6" max="6" width="23" style="20" customWidth="1"/>
    <col min="7" max="7" width="16.7109375" style="20" customWidth="1"/>
    <col min="8" max="8" width="17.42578125" style="20" customWidth="1"/>
    <col min="9" max="9" width="8.85546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7" t="s">
        <v>3</v>
      </c>
      <c r="B13" s="87"/>
      <c r="C13" s="87"/>
      <c r="D13" s="87"/>
      <c r="E13" s="87"/>
      <c r="F13" s="87"/>
      <c r="G13" s="87"/>
      <c r="H13" s="87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5</v>
      </c>
      <c r="B18" s="94" t="s">
        <v>28</v>
      </c>
      <c r="C18" s="94" t="s">
        <v>29</v>
      </c>
      <c r="D18" s="91" t="s">
        <v>30</v>
      </c>
      <c r="E18" s="92"/>
      <c r="F18" s="92"/>
      <c r="G18" s="92"/>
      <c r="H18" s="93"/>
    </row>
    <row r="19" spans="1:8" ht="84.95" customHeight="1">
      <c r="A19" s="94"/>
      <c r="B19" s="94"/>
      <c r="C19" s="94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7.100000000000001" customHeight="1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7.100000000000001" customHeight="1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7.100000000000001" customHeight="1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21784.986499840001</v>
      </c>
      <c r="E25" s="41">
        <v>8986.2434741337001</v>
      </c>
      <c r="F25" s="41">
        <v>0</v>
      </c>
      <c r="G25" s="41">
        <v>131.09361702128001</v>
      </c>
      <c r="H25" s="41">
        <v>30902.323590995002</v>
      </c>
    </row>
    <row r="26" spans="1:8" ht="17.100000000000001" customHeight="1">
      <c r="A26" s="2"/>
      <c r="B26" s="33"/>
      <c r="C26" s="33" t="s">
        <v>41</v>
      </c>
      <c r="D26" s="41">
        <v>21784.986499840001</v>
      </c>
      <c r="E26" s="41">
        <v>8986.2434741337001</v>
      </c>
      <c r="F26" s="41">
        <v>0</v>
      </c>
      <c r="G26" s="41">
        <v>131.09361702128001</v>
      </c>
      <c r="H26" s="41">
        <v>30902.323590995002</v>
      </c>
    </row>
    <row r="27" spans="1:8" ht="17.100000000000001" customHeight="1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7.100000000000001" customHeight="1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7.100000000000001" customHeight="1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7.100000000000001" customHeight="1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7.100000000000001" customHeight="1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7.100000000000001" customHeight="1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3.950000000000003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7.100000000000001" customHeight="1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7.100000000000001" customHeight="1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7.100000000000001" customHeight="1">
      <c r="A41" s="2"/>
      <c r="B41" s="33"/>
      <c r="C41" s="33" t="s">
        <v>51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7.100000000000001" customHeight="1">
      <c r="A42" s="2"/>
      <c r="B42" s="33"/>
      <c r="C42" s="33" t="s">
        <v>52</v>
      </c>
      <c r="D42" s="41">
        <v>21784.986499840001</v>
      </c>
      <c r="E42" s="41">
        <v>8986.2434741337001</v>
      </c>
      <c r="F42" s="41">
        <v>0</v>
      </c>
      <c r="G42" s="41">
        <v>131.09361702128001</v>
      </c>
      <c r="H42" s="41">
        <v>30902.323590995002</v>
      </c>
    </row>
    <row r="43" spans="1:8" ht="17.100000000000001" customHeight="1">
      <c r="A43" s="2"/>
      <c r="B43" s="33"/>
      <c r="C43" s="44" t="s">
        <v>53</v>
      </c>
      <c r="D43" s="41"/>
      <c r="E43" s="41"/>
      <c r="F43" s="41"/>
      <c r="G43" s="41"/>
      <c r="H43" s="41"/>
    </row>
    <row r="44" spans="1:8" ht="31.5">
      <c r="A44" s="2">
        <v>2</v>
      </c>
      <c r="B44" s="2" t="s">
        <v>54</v>
      </c>
      <c r="C44" s="42" t="s">
        <v>55</v>
      </c>
      <c r="D44" s="41">
        <v>544.62466249598003</v>
      </c>
      <c r="E44" s="41">
        <v>224.65608685334999</v>
      </c>
      <c r="F44" s="41">
        <v>0</v>
      </c>
      <c r="G44" s="41">
        <v>0</v>
      </c>
      <c r="H44" s="41">
        <v>769.28074934932999</v>
      </c>
    </row>
    <row r="45" spans="1:8" ht="17.100000000000001" customHeight="1">
      <c r="A45" s="2"/>
      <c r="B45" s="33"/>
      <c r="C45" s="33" t="s">
        <v>56</v>
      </c>
      <c r="D45" s="41">
        <v>544.62466249598003</v>
      </c>
      <c r="E45" s="41">
        <v>224.65608685334999</v>
      </c>
      <c r="F45" s="41">
        <v>0</v>
      </c>
      <c r="G45" s="41">
        <v>0</v>
      </c>
      <c r="H45" s="41">
        <v>769.28074934932999</v>
      </c>
    </row>
    <row r="46" spans="1:8" ht="17.100000000000001" customHeight="1">
      <c r="A46" s="2"/>
      <c r="B46" s="33"/>
      <c r="C46" s="33" t="s">
        <v>57</v>
      </c>
      <c r="D46" s="41">
        <v>22329.611162335001</v>
      </c>
      <c r="E46" s="41">
        <v>9210.8995609870999</v>
      </c>
      <c r="F46" s="41">
        <v>0</v>
      </c>
      <c r="G46" s="41">
        <v>131.09361702128001</v>
      </c>
      <c r="H46" s="41">
        <v>31671.604340344002</v>
      </c>
    </row>
    <row r="47" spans="1:8" ht="17.100000000000001" customHeight="1">
      <c r="A47" s="2"/>
      <c r="B47" s="33"/>
      <c r="C47" s="33" t="s">
        <v>58</v>
      </c>
      <c r="D47" s="41"/>
      <c r="E47" s="41"/>
      <c r="F47" s="41"/>
      <c r="G47" s="41"/>
      <c r="H47" s="41"/>
    </row>
    <row r="48" spans="1:8">
      <c r="A48" s="2">
        <v>3</v>
      </c>
      <c r="B48" s="2" t="s">
        <v>59</v>
      </c>
      <c r="C48" s="48" t="s">
        <v>60</v>
      </c>
      <c r="D48" s="41">
        <v>0</v>
      </c>
      <c r="E48" s="41">
        <v>0</v>
      </c>
      <c r="F48" s="41">
        <v>0</v>
      </c>
      <c r="G48" s="41">
        <v>137.06722755317</v>
      </c>
      <c r="H48" s="41">
        <v>137.06722755317</v>
      </c>
    </row>
    <row r="49" spans="1:8" ht="31.5">
      <c r="A49" s="2">
        <v>4</v>
      </c>
      <c r="B49" s="2" t="s">
        <v>61</v>
      </c>
      <c r="C49" s="48" t="s">
        <v>62</v>
      </c>
      <c r="D49" s="41">
        <v>582.80285133694997</v>
      </c>
      <c r="E49" s="41">
        <v>240.40447854177</v>
      </c>
      <c r="F49" s="41">
        <v>0</v>
      </c>
      <c r="G49" s="41">
        <v>0</v>
      </c>
      <c r="H49" s="41">
        <v>823.20732987871997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684.42908269608995</v>
      </c>
      <c r="H50" s="41">
        <v>684.42908269608995</v>
      </c>
    </row>
    <row r="51" spans="1:8">
      <c r="A51" s="2">
        <v>6</v>
      </c>
      <c r="B51" s="2"/>
      <c r="C51" s="48" t="s">
        <v>65</v>
      </c>
      <c r="D51" s="41">
        <v>0</v>
      </c>
      <c r="E51" s="41">
        <v>0</v>
      </c>
      <c r="F51" s="41">
        <v>0</v>
      </c>
      <c r="G51" s="41">
        <v>269.05789112289</v>
      </c>
      <c r="H51" s="41">
        <v>269.05789112289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174.05362228973999</v>
      </c>
      <c r="H52" s="41">
        <v>174.05362228973999</v>
      </c>
    </row>
    <row r="53" spans="1:8" ht="17.100000000000001" customHeight="1">
      <c r="A53" s="2"/>
      <c r="B53" s="33"/>
      <c r="C53" s="33" t="s">
        <v>67</v>
      </c>
      <c r="D53" s="41">
        <v>582.80285133694997</v>
      </c>
      <c r="E53" s="41">
        <v>240.40447854177</v>
      </c>
      <c r="F53" s="41">
        <v>0</v>
      </c>
      <c r="G53" s="41">
        <v>1264.6078236619001</v>
      </c>
      <c r="H53" s="41">
        <v>2087.8151535406</v>
      </c>
    </row>
    <row r="54" spans="1:8" ht="17.100000000000001" customHeight="1">
      <c r="A54" s="2"/>
      <c r="B54" s="33"/>
      <c r="C54" s="33" t="s">
        <v>68</v>
      </c>
      <c r="D54" s="41">
        <v>22912.414013672002</v>
      </c>
      <c r="E54" s="41">
        <v>9451.3040395289008</v>
      </c>
      <c r="F54" s="41">
        <v>0</v>
      </c>
      <c r="G54" s="41">
        <v>1395.7014406832</v>
      </c>
      <c r="H54" s="41">
        <v>33759.419493884001</v>
      </c>
    </row>
    <row r="55" spans="1:8" ht="17.100000000000001" customHeight="1">
      <c r="A55" s="2"/>
      <c r="B55" s="33"/>
      <c r="C55" s="33" t="s">
        <v>69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 ht="17.100000000000001" customHeight="1">
      <c r="A57" s="2"/>
      <c r="B57" s="33"/>
      <c r="C57" s="33" t="s">
        <v>70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 ht="17.100000000000001" customHeight="1">
      <c r="A58" s="2"/>
      <c r="B58" s="33"/>
      <c r="C58" s="33" t="s">
        <v>71</v>
      </c>
      <c r="D58" s="41">
        <v>22912.414013672002</v>
      </c>
      <c r="E58" s="41">
        <v>9451.3040395289008</v>
      </c>
      <c r="F58" s="41">
        <v>0</v>
      </c>
      <c r="G58" s="41">
        <v>1395.7014406832</v>
      </c>
      <c r="H58" s="41">
        <v>33759.419493884001</v>
      </c>
    </row>
    <row r="59" spans="1:8" ht="153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73</v>
      </c>
      <c r="C60" s="48" t="s">
        <v>74</v>
      </c>
      <c r="D60" s="41">
        <v>0</v>
      </c>
      <c r="E60" s="41">
        <v>0</v>
      </c>
      <c r="F60" s="41">
        <v>0</v>
      </c>
      <c r="G60" s="41">
        <v>1583.9967463506</v>
      </c>
      <c r="H60" s="41">
        <v>1583.9967463506</v>
      </c>
    </row>
    <row r="61" spans="1:8" ht="17.100000000000001" customHeight="1">
      <c r="A61" s="2"/>
      <c r="B61" s="33"/>
      <c r="C61" s="33" t="s">
        <v>75</v>
      </c>
      <c r="D61" s="41">
        <v>0</v>
      </c>
      <c r="E61" s="41">
        <v>0</v>
      </c>
      <c r="F61" s="41">
        <v>0</v>
      </c>
      <c r="G61" s="41">
        <v>1583.9967463506</v>
      </c>
      <c r="H61" s="41">
        <v>1583.9967463506</v>
      </c>
    </row>
    <row r="62" spans="1:8" ht="17.100000000000001" customHeight="1">
      <c r="A62" s="2"/>
      <c r="B62" s="33"/>
      <c r="C62" s="33" t="s">
        <v>76</v>
      </c>
      <c r="D62" s="41">
        <v>22912.414013672002</v>
      </c>
      <c r="E62" s="41">
        <v>9451.3040395289008</v>
      </c>
      <c r="F62" s="41">
        <v>0</v>
      </c>
      <c r="G62" s="41">
        <v>2979.6981870336999</v>
      </c>
      <c r="H62" s="41">
        <v>35343.416240234998</v>
      </c>
    </row>
    <row r="63" spans="1:8" ht="17.100000000000001" customHeight="1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 ht="33.950000000000003" customHeight="1">
      <c r="A64" s="2">
        <v>9</v>
      </c>
      <c r="B64" s="2" t="s">
        <v>78</v>
      </c>
      <c r="C64" s="48" t="s">
        <v>79</v>
      </c>
      <c r="D64" s="41">
        <f>D62*3%</f>
        <v>687.37242041015998</v>
      </c>
      <c r="E64" s="41">
        <f>E62*3%</f>
        <v>283.53912118586697</v>
      </c>
      <c r="F64" s="41">
        <f>F62*3%</f>
        <v>0</v>
      </c>
      <c r="G64" s="41">
        <f>G62*3%</f>
        <v>89.390945611011006</v>
      </c>
      <c r="H64" s="41">
        <f>SUM(D64:G64)</f>
        <v>1060.30248720704</v>
      </c>
    </row>
    <row r="65" spans="1:8" ht="17.100000000000001" customHeight="1">
      <c r="A65" s="2"/>
      <c r="B65" s="33"/>
      <c r="C65" s="33" t="s">
        <v>80</v>
      </c>
      <c r="D65" s="41">
        <f>D64</f>
        <v>687.37242041015998</v>
      </c>
      <c r="E65" s="41">
        <f>E64</f>
        <v>283.53912118586697</v>
      </c>
      <c r="F65" s="41">
        <f>F64</f>
        <v>0</v>
      </c>
      <c r="G65" s="41">
        <f>G64</f>
        <v>89.390945611011006</v>
      </c>
      <c r="H65" s="41">
        <f>SUM(D65:G65)</f>
        <v>1060.30248720704</v>
      </c>
    </row>
    <row r="66" spans="1:8" ht="17.100000000000001" customHeight="1">
      <c r="A66" s="2"/>
      <c r="B66" s="33"/>
      <c r="C66" s="33" t="s">
        <v>81</v>
      </c>
      <c r="D66" s="41">
        <f>D65+D62</f>
        <v>23599.786434082202</v>
      </c>
      <c r="E66" s="41">
        <f>E65+E62</f>
        <v>9734.8431607147704</v>
      </c>
      <c r="F66" s="41">
        <f>F65+F62</f>
        <v>0</v>
      </c>
      <c r="G66" s="41">
        <f>G65+G62</f>
        <v>3069.0891326447099</v>
      </c>
      <c r="H66" s="41">
        <f>SUM(D66:G66)</f>
        <v>36403.718727441599</v>
      </c>
    </row>
    <row r="67" spans="1:8" ht="17.100000000000001" customHeight="1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 ht="17.100000000000001" customHeight="1">
      <c r="A68" s="2">
        <v>10</v>
      </c>
      <c r="B68" s="2" t="s">
        <v>83</v>
      </c>
      <c r="C68" s="48" t="s">
        <v>84</v>
      </c>
      <c r="D68" s="41">
        <f>D66*20%</f>
        <v>4719.9572868164296</v>
      </c>
      <c r="E68" s="41">
        <f>E66*20%</f>
        <v>1946.9686321429499</v>
      </c>
      <c r="F68" s="41">
        <f>F66*20%</f>
        <v>0</v>
      </c>
      <c r="G68" s="41">
        <f>G66*20%</f>
        <v>613.81782652894196</v>
      </c>
      <c r="H68" s="41">
        <f>SUM(D68:G68)</f>
        <v>7280.7437454883302</v>
      </c>
    </row>
    <row r="69" spans="1:8" ht="17.100000000000001" customHeight="1">
      <c r="A69" s="2"/>
      <c r="B69" s="33"/>
      <c r="C69" s="33" t="s">
        <v>85</v>
      </c>
      <c r="D69" s="41">
        <f>D68</f>
        <v>4719.9572868164296</v>
      </c>
      <c r="E69" s="41">
        <f>E68</f>
        <v>1946.9686321429499</v>
      </c>
      <c r="F69" s="41">
        <f>F68</f>
        <v>0</v>
      </c>
      <c r="G69" s="41">
        <f>G68</f>
        <v>613.81782652894196</v>
      </c>
      <c r="H69" s="41">
        <f>SUM(D69:G69)</f>
        <v>7280.7437454883302</v>
      </c>
    </row>
    <row r="70" spans="1:8" ht="17.100000000000001" customHeight="1">
      <c r="A70" s="2"/>
      <c r="B70" s="33"/>
      <c r="C70" s="33" t="s">
        <v>86</v>
      </c>
      <c r="D70" s="41">
        <f>D69+D66</f>
        <v>28319.743720898601</v>
      </c>
      <c r="E70" s="41">
        <f>E69+E66</f>
        <v>11681.811792857699</v>
      </c>
      <c r="F70" s="41">
        <f>F69+F66</f>
        <v>0</v>
      </c>
      <c r="G70" s="41">
        <f>G69+G66</f>
        <v>3682.9069591736502</v>
      </c>
      <c r="H70" s="41">
        <f>SUM(D70:G70)</f>
        <v>43684.462472929998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42578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90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28</v>
      </c>
      <c r="C10" s="94" t="s">
        <v>92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94</v>
      </c>
      <c r="D13" s="32">
        <v>21784.986499840001</v>
      </c>
      <c r="E13" s="32">
        <v>8986.2434741337001</v>
      </c>
      <c r="F13" s="32">
        <v>0</v>
      </c>
      <c r="G13" s="32">
        <v>131.26544014351001</v>
      </c>
      <c r="H13" s="32">
        <v>30902.495414116998</v>
      </c>
      <c r="J13" s="20"/>
    </row>
    <row r="14" spans="1:14" ht="17.100000000000001" customHeight="1">
      <c r="A14" s="2"/>
      <c r="B14" s="33"/>
      <c r="C14" s="33" t="s">
        <v>95</v>
      </c>
      <c r="D14" s="32">
        <v>21784.986499840001</v>
      </c>
      <c r="E14" s="32">
        <v>8986.2434741337001</v>
      </c>
      <c r="F14" s="32">
        <v>0</v>
      </c>
      <c r="G14" s="32">
        <v>131.26544014351001</v>
      </c>
      <c r="H14" s="32">
        <v>30902.495414116998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5546875" defaultRowHeight="15.75" outlineLevelCol="7"/>
  <cols>
    <col min="1" max="1" width="10.85546875" style="20" customWidth="1"/>
    <col min="2" max="2" width="51.42578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60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28</v>
      </c>
      <c r="C10" s="94" t="s">
        <v>92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0</v>
      </c>
      <c r="E13" s="32">
        <v>0</v>
      </c>
      <c r="F13" s="32">
        <v>0</v>
      </c>
      <c r="G13" s="32">
        <v>131.26544014351001</v>
      </c>
      <c r="H13" s="32">
        <v>131.26544014351001</v>
      </c>
      <c r="J13" s="20"/>
    </row>
    <row r="14" spans="1:14" ht="17.100000000000001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131.26544014351001</v>
      </c>
      <c r="H14" s="32">
        <v>131.26544014351001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85546875" defaultRowHeight="15.75" outlineLevelCol="7"/>
  <cols>
    <col min="1" max="1" width="10.85546875" style="20" customWidth="1"/>
    <col min="2" max="2" width="51.42578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74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28</v>
      </c>
      <c r="C10" s="94" t="s">
        <v>92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74</v>
      </c>
      <c r="D13" s="32">
        <v>0</v>
      </c>
      <c r="E13" s="32">
        <v>0</v>
      </c>
      <c r="F13" s="32">
        <v>0</v>
      </c>
      <c r="G13" s="32">
        <v>1583.9967463506</v>
      </c>
      <c r="H13" s="32">
        <v>1583.9967463506</v>
      </c>
      <c r="J13" s="20"/>
    </row>
    <row r="14" spans="1:14" ht="17.100000000000001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1583.9967463506</v>
      </c>
      <c r="H14" s="32">
        <v>1583.9967463506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75" workbookViewId="0">
      <selection activeCell="H3" sqref="H3:H33"/>
    </sheetView>
  </sheetViews>
  <sheetFormatPr defaultColWidth="8.85546875" defaultRowHeight="18.75"/>
  <cols>
    <col min="1" max="1" width="18" style="7" customWidth="1"/>
    <col min="2" max="2" width="92.7109375" style="8" customWidth="1"/>
    <col min="3" max="3" width="30" style="8" customWidth="1"/>
    <col min="4" max="4" width="15.7109375" style="9" customWidth="1"/>
    <col min="5" max="6" width="14.28515625" style="9" customWidth="1"/>
    <col min="7" max="7" width="20.140625" style="9" customWidth="1"/>
    <col min="8" max="8" width="136.28515625" style="8" customWidth="1"/>
    <col min="10" max="10" width="19.42578125" customWidth="1"/>
  </cols>
  <sheetData>
    <row r="1" spans="1:8" ht="75.95" customHeight="1">
      <c r="A1" s="10" t="s">
        <v>101</v>
      </c>
      <c r="B1" s="10" t="s">
        <v>102</v>
      </c>
      <c r="C1" s="10" t="s">
        <v>103</v>
      </c>
      <c r="D1" s="10" t="s">
        <v>104</v>
      </c>
      <c r="E1" s="10" t="s">
        <v>105</v>
      </c>
      <c r="F1" s="10" t="s">
        <v>106</v>
      </c>
      <c r="G1" s="10" t="s">
        <v>107</v>
      </c>
      <c r="H1" s="10" t="s">
        <v>108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5.5">
      <c r="A3" s="95" t="s">
        <v>91</v>
      </c>
      <c r="B3" s="96"/>
      <c r="C3" s="11"/>
      <c r="D3" s="12">
        <v>30902.495414116998</v>
      </c>
      <c r="E3" s="13"/>
      <c r="F3" s="13"/>
      <c r="G3" s="13"/>
      <c r="H3" s="14"/>
    </row>
    <row r="4" spans="1:8">
      <c r="A4" s="101" t="s">
        <v>109</v>
      </c>
      <c r="B4" s="15" t="s">
        <v>110</v>
      </c>
      <c r="C4" s="11"/>
      <c r="D4" s="12">
        <v>21784.986499840001</v>
      </c>
      <c r="E4" s="13"/>
      <c r="F4" s="13"/>
      <c r="G4" s="13"/>
      <c r="H4" s="14"/>
    </row>
    <row r="5" spans="1:8">
      <c r="A5" s="101"/>
      <c r="B5" s="15" t="s">
        <v>111</v>
      </c>
      <c r="C5" s="10"/>
      <c r="D5" s="12">
        <v>8986.2434741337001</v>
      </c>
      <c r="E5" s="13"/>
      <c r="F5" s="13"/>
      <c r="G5" s="13"/>
      <c r="H5" s="16"/>
    </row>
    <row r="6" spans="1:8">
      <c r="A6" s="102"/>
      <c r="B6" s="15" t="s">
        <v>112</v>
      </c>
      <c r="C6" s="10"/>
      <c r="D6" s="12">
        <v>0</v>
      </c>
      <c r="E6" s="13"/>
      <c r="F6" s="13"/>
      <c r="G6" s="13"/>
      <c r="H6" s="16"/>
    </row>
    <row r="7" spans="1:8">
      <c r="A7" s="102"/>
      <c r="B7" s="15" t="s">
        <v>113</v>
      </c>
      <c r="C7" s="10"/>
      <c r="D7" s="12">
        <v>131.26544014351001</v>
      </c>
      <c r="E7" s="13"/>
      <c r="F7" s="13"/>
      <c r="G7" s="13"/>
      <c r="H7" s="16"/>
    </row>
    <row r="8" spans="1:8">
      <c r="A8" s="97" t="s">
        <v>94</v>
      </c>
      <c r="B8" s="98"/>
      <c r="C8" s="101" t="s">
        <v>40</v>
      </c>
      <c r="D8" s="17">
        <v>30902.495414116998</v>
      </c>
      <c r="E8" s="13">
        <v>6.52</v>
      </c>
      <c r="F8" s="13" t="s">
        <v>114</v>
      </c>
      <c r="G8" s="17">
        <v>4739.6465359075</v>
      </c>
      <c r="H8" s="16"/>
    </row>
    <row r="9" spans="1:8">
      <c r="A9" s="103">
        <v>1</v>
      </c>
      <c r="B9" s="15" t="s">
        <v>110</v>
      </c>
      <c r="C9" s="101"/>
      <c r="D9" s="17">
        <v>21784.986499840001</v>
      </c>
      <c r="E9" s="13"/>
      <c r="F9" s="13"/>
      <c r="G9" s="13"/>
      <c r="H9" s="102" t="s">
        <v>115</v>
      </c>
    </row>
    <row r="10" spans="1:8">
      <c r="A10" s="101"/>
      <c r="B10" s="15" t="s">
        <v>111</v>
      </c>
      <c r="C10" s="101"/>
      <c r="D10" s="17">
        <v>8986.2434741337001</v>
      </c>
      <c r="E10" s="13"/>
      <c r="F10" s="13"/>
      <c r="G10" s="13"/>
      <c r="H10" s="102"/>
    </row>
    <row r="11" spans="1:8">
      <c r="A11" s="101"/>
      <c r="B11" s="15" t="s">
        <v>112</v>
      </c>
      <c r="C11" s="101"/>
      <c r="D11" s="17">
        <v>0</v>
      </c>
      <c r="E11" s="13"/>
      <c r="F11" s="13"/>
      <c r="G11" s="13"/>
      <c r="H11" s="102"/>
    </row>
    <row r="12" spans="1:8">
      <c r="A12" s="101"/>
      <c r="B12" s="15" t="s">
        <v>113</v>
      </c>
      <c r="C12" s="101"/>
      <c r="D12" s="17">
        <v>131.26544014351001</v>
      </c>
      <c r="E12" s="13"/>
      <c r="F12" s="13"/>
      <c r="G12" s="13"/>
      <c r="H12" s="102"/>
    </row>
    <row r="13" spans="1:8" ht="25.5">
      <c r="A13" s="99" t="s">
        <v>60</v>
      </c>
      <c r="B13" s="96"/>
      <c r="C13" s="10"/>
      <c r="D13" s="12">
        <v>131.26544014351001</v>
      </c>
      <c r="E13" s="13"/>
      <c r="F13" s="13"/>
      <c r="G13" s="13"/>
      <c r="H13" s="16"/>
    </row>
    <row r="14" spans="1:8">
      <c r="A14" s="101" t="s">
        <v>116</v>
      </c>
      <c r="B14" s="15" t="s">
        <v>110</v>
      </c>
      <c r="C14" s="10"/>
      <c r="D14" s="12">
        <v>0</v>
      </c>
      <c r="E14" s="13"/>
      <c r="F14" s="13"/>
      <c r="G14" s="13"/>
      <c r="H14" s="16"/>
    </row>
    <row r="15" spans="1:8">
      <c r="A15" s="101"/>
      <c r="B15" s="15" t="s">
        <v>111</v>
      </c>
      <c r="C15" s="10"/>
      <c r="D15" s="12">
        <v>0</v>
      </c>
      <c r="E15" s="13"/>
      <c r="F15" s="13"/>
      <c r="G15" s="13"/>
      <c r="H15" s="16"/>
    </row>
    <row r="16" spans="1:8">
      <c r="A16" s="101"/>
      <c r="B16" s="15" t="s">
        <v>112</v>
      </c>
      <c r="C16" s="10"/>
      <c r="D16" s="12">
        <v>0</v>
      </c>
      <c r="E16" s="13"/>
      <c r="F16" s="13"/>
      <c r="G16" s="13"/>
      <c r="H16" s="16"/>
    </row>
    <row r="17" spans="1:8">
      <c r="A17" s="101"/>
      <c r="B17" s="15" t="s">
        <v>113</v>
      </c>
      <c r="C17" s="10"/>
      <c r="D17" s="12">
        <v>131.26544014351001</v>
      </c>
      <c r="E17" s="13"/>
      <c r="F17" s="13"/>
      <c r="G17" s="13"/>
      <c r="H17" s="16"/>
    </row>
    <row r="18" spans="1:8">
      <c r="A18" s="97" t="s">
        <v>98</v>
      </c>
      <c r="B18" s="98"/>
      <c r="C18" s="101" t="s">
        <v>40</v>
      </c>
      <c r="D18" s="17">
        <v>131.26544014351001</v>
      </c>
      <c r="E18" s="13">
        <v>6.52</v>
      </c>
      <c r="F18" s="13" t="s">
        <v>114</v>
      </c>
      <c r="G18" s="17">
        <v>20.132736218329999</v>
      </c>
      <c r="H18" s="16"/>
    </row>
    <row r="19" spans="1:8">
      <c r="A19" s="103">
        <v>1</v>
      </c>
      <c r="B19" s="15" t="s">
        <v>110</v>
      </c>
      <c r="C19" s="101"/>
      <c r="D19" s="17">
        <v>0</v>
      </c>
      <c r="E19" s="13"/>
      <c r="F19" s="13"/>
      <c r="G19" s="13"/>
      <c r="H19" s="102" t="s">
        <v>115</v>
      </c>
    </row>
    <row r="20" spans="1:8">
      <c r="A20" s="101"/>
      <c r="B20" s="15" t="s">
        <v>111</v>
      </c>
      <c r="C20" s="101"/>
      <c r="D20" s="17">
        <v>0</v>
      </c>
      <c r="E20" s="13"/>
      <c r="F20" s="13"/>
      <c r="G20" s="13"/>
      <c r="H20" s="102"/>
    </row>
    <row r="21" spans="1:8">
      <c r="A21" s="101"/>
      <c r="B21" s="15" t="s">
        <v>112</v>
      </c>
      <c r="C21" s="101"/>
      <c r="D21" s="17">
        <v>0</v>
      </c>
      <c r="E21" s="13"/>
      <c r="F21" s="13"/>
      <c r="G21" s="13"/>
      <c r="H21" s="102"/>
    </row>
    <row r="22" spans="1:8">
      <c r="A22" s="101"/>
      <c r="B22" s="15" t="s">
        <v>113</v>
      </c>
      <c r="C22" s="101"/>
      <c r="D22" s="17">
        <v>131.26544014351001</v>
      </c>
      <c r="E22" s="13"/>
      <c r="F22" s="13"/>
      <c r="G22" s="13"/>
      <c r="H22" s="102"/>
    </row>
    <row r="23" spans="1:8" ht="25.5">
      <c r="A23" s="99" t="s">
        <v>74</v>
      </c>
      <c r="B23" s="96"/>
      <c r="C23" s="10"/>
      <c r="D23" s="12">
        <v>1583.9967463506</v>
      </c>
      <c r="E23" s="13"/>
      <c r="F23" s="13"/>
      <c r="G23" s="13"/>
      <c r="H23" s="16"/>
    </row>
    <row r="24" spans="1:8">
      <c r="A24" s="101" t="s">
        <v>117</v>
      </c>
      <c r="B24" s="15" t="s">
        <v>110</v>
      </c>
      <c r="C24" s="10"/>
      <c r="D24" s="12">
        <v>0</v>
      </c>
      <c r="E24" s="13"/>
      <c r="F24" s="13"/>
      <c r="G24" s="13"/>
      <c r="H24" s="16"/>
    </row>
    <row r="25" spans="1:8">
      <c r="A25" s="101"/>
      <c r="B25" s="15" t="s">
        <v>111</v>
      </c>
      <c r="C25" s="10"/>
      <c r="D25" s="12">
        <v>0</v>
      </c>
      <c r="E25" s="13"/>
      <c r="F25" s="13"/>
      <c r="G25" s="13"/>
      <c r="H25" s="16"/>
    </row>
    <row r="26" spans="1:8">
      <c r="A26" s="101"/>
      <c r="B26" s="15" t="s">
        <v>112</v>
      </c>
      <c r="C26" s="10"/>
      <c r="D26" s="12">
        <v>0</v>
      </c>
      <c r="E26" s="13"/>
      <c r="F26" s="13"/>
      <c r="G26" s="13"/>
      <c r="H26" s="16"/>
    </row>
    <row r="27" spans="1:8">
      <c r="A27" s="101"/>
      <c r="B27" s="15" t="s">
        <v>113</v>
      </c>
      <c r="C27" s="10"/>
      <c r="D27" s="12">
        <v>1583.9967463506</v>
      </c>
      <c r="E27" s="13"/>
      <c r="F27" s="13"/>
      <c r="G27" s="13"/>
      <c r="H27" s="16"/>
    </row>
    <row r="28" spans="1:8">
      <c r="A28" s="97" t="s">
        <v>74</v>
      </c>
      <c r="B28" s="98"/>
      <c r="C28" s="101" t="s">
        <v>40</v>
      </c>
      <c r="D28" s="17">
        <v>1583.9967463506</v>
      </c>
      <c r="E28" s="13">
        <v>6.52</v>
      </c>
      <c r="F28" s="13" t="s">
        <v>114</v>
      </c>
      <c r="G28" s="17">
        <v>242.94428625008999</v>
      </c>
      <c r="H28" s="16"/>
    </row>
    <row r="29" spans="1:8">
      <c r="A29" s="103">
        <v>1</v>
      </c>
      <c r="B29" s="15" t="s">
        <v>110</v>
      </c>
      <c r="C29" s="101"/>
      <c r="D29" s="17">
        <v>0</v>
      </c>
      <c r="E29" s="13"/>
      <c r="F29" s="13"/>
      <c r="G29" s="13"/>
      <c r="H29" s="102" t="s">
        <v>115</v>
      </c>
    </row>
    <row r="30" spans="1:8">
      <c r="A30" s="101"/>
      <c r="B30" s="15" t="s">
        <v>111</v>
      </c>
      <c r="C30" s="101"/>
      <c r="D30" s="17">
        <v>0</v>
      </c>
      <c r="E30" s="13"/>
      <c r="F30" s="13"/>
      <c r="G30" s="13"/>
      <c r="H30" s="102"/>
    </row>
    <row r="31" spans="1:8">
      <c r="A31" s="101"/>
      <c r="B31" s="15" t="s">
        <v>112</v>
      </c>
      <c r="C31" s="101"/>
      <c r="D31" s="17">
        <v>0</v>
      </c>
      <c r="E31" s="13"/>
      <c r="F31" s="13"/>
      <c r="G31" s="13"/>
      <c r="H31" s="102"/>
    </row>
    <row r="32" spans="1:8">
      <c r="A32" s="101"/>
      <c r="B32" s="15" t="s">
        <v>113</v>
      </c>
      <c r="C32" s="101"/>
      <c r="D32" s="17">
        <v>1583.9967463506</v>
      </c>
      <c r="E32" s="13"/>
      <c r="F32" s="13"/>
      <c r="G32" s="13"/>
      <c r="H32" s="102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100" t="s">
        <v>118</v>
      </c>
      <c r="B35" s="100"/>
      <c r="C35" s="100"/>
      <c r="D35" s="100"/>
      <c r="E35" s="100"/>
      <c r="F35" s="100"/>
      <c r="G35" s="100"/>
      <c r="H35" s="100"/>
    </row>
    <row r="36" spans="1:8">
      <c r="A36" s="100" t="s">
        <v>119</v>
      </c>
      <c r="B36" s="100"/>
      <c r="C36" s="100"/>
      <c r="D36" s="100"/>
      <c r="E36" s="100"/>
      <c r="F36" s="100"/>
      <c r="G36" s="100"/>
      <c r="H36" s="100"/>
    </row>
  </sheetData>
  <mergeCells count="20"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40625" defaultRowHeight="15"/>
  <cols>
    <col min="1" max="1" width="60.42578125" style="1" customWidth="1"/>
    <col min="2" max="3" width="13.85546875" style="1" customWidth="1"/>
    <col min="4" max="4" width="17.140625" style="1" customWidth="1"/>
    <col min="5" max="5" width="15" style="1" customWidth="1"/>
    <col min="6" max="6" width="31" style="1" customWidth="1"/>
    <col min="7" max="7" width="25.7109375" style="1" customWidth="1"/>
    <col min="8" max="8" width="35" style="1" customWidth="1"/>
    <col min="9" max="9" width="9.140625" style="1"/>
  </cols>
  <sheetData>
    <row r="1" spans="1:8">
      <c r="A1" s="104" t="s">
        <v>120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121</v>
      </c>
      <c r="B3" s="2" t="s">
        <v>122</v>
      </c>
      <c r="C3" s="2" t="s">
        <v>123</v>
      </c>
      <c r="D3" s="2" t="s">
        <v>124</v>
      </c>
      <c r="E3" s="2" t="s">
        <v>125</v>
      </c>
      <c r="F3" s="2" t="s">
        <v>126</v>
      </c>
      <c r="G3" s="2" t="s">
        <v>127</v>
      </c>
      <c r="H3" s="2" t="s">
        <v>128</v>
      </c>
    </row>
    <row r="4" spans="1:8" ht="39" customHeight="1">
      <c r="A4" s="3" t="s">
        <v>129</v>
      </c>
      <c r="B4" s="4" t="s">
        <v>114</v>
      </c>
      <c r="C4" s="5">
        <v>6.52</v>
      </c>
      <c r="D4" s="5">
        <v>2598.2352780330002</v>
      </c>
      <c r="E4" s="4">
        <v>6</v>
      </c>
      <c r="F4" s="4"/>
      <c r="G4" s="5">
        <v>16940.494012775001</v>
      </c>
      <c r="H4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6-02-01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2021-08-10T06:39:00Z</dcterms:created>
  <dcterms:modified xsi:type="dcterms:W3CDTF">2025-11-06T21:11:25Z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0AF2357557D44D27A6EC82A6773761A0_12</vt:lpwstr>
  </property>
  <property fmtid="{D5CDD505-2E9C-101B-9397-08002B2CF9AE}" pid="3" name="KSOProductBuildVer">
    <vt:lpwstr>1049-12.2.0.20795</vt:lpwstr>
  </property>
</Properties>
</file>